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hidePivotFieldList="1"/>
  <mc:AlternateContent xmlns:mc="http://schemas.openxmlformats.org/markup-compatibility/2006">
    <mc:Choice Requires="x15">
      <x15ac:absPath xmlns:x15ac="http://schemas.microsoft.com/office/spreadsheetml/2010/11/ac" url="https://d.docs.live.net/de12a23c7d6c6290/Bureau/RECHERCHES/FINTECHS/"/>
    </mc:Choice>
  </mc:AlternateContent>
  <xr:revisionPtr revIDLastSave="777" documentId="11_AD4D9D64A577C15A4A5418B2B01F5E085ADEDD8D" xr6:coauthVersionLast="47" xr6:coauthVersionMax="47" xr10:uidLastSave="{BC7C581E-2BD7-494E-B054-C635046FF84C}"/>
  <bookViews>
    <workbookView xWindow="-108" yWindow="-108" windowWidth="23256" windowHeight="12456" activeTab="2" xr2:uid="{00000000-000D-0000-FFFF-FFFF00000000}"/>
  </bookViews>
  <sheets>
    <sheet name="Feuil1" sheetId="1" r:id="rId1"/>
    <sheet name="Feuil2" sheetId="2" r:id="rId2"/>
    <sheet name="Feuil3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6" i="3" l="1"/>
  <c r="B6" i="3"/>
  <c r="D5" i="3"/>
  <c r="D3" i="3"/>
  <c r="D4" i="3"/>
  <c r="D2" i="3"/>
  <c r="B7" i="3"/>
  <c r="C7" i="3"/>
  <c r="D7" i="3" s="1"/>
  <c r="B8" i="3"/>
  <c r="C8" i="3"/>
  <c r="B9" i="3"/>
  <c r="C9" i="3"/>
  <c r="B10" i="3"/>
  <c r="C10" i="3"/>
  <c r="B24" i="2"/>
  <c r="D6" i="3" l="1"/>
  <c r="D10" i="3"/>
  <c r="D9" i="3"/>
  <c r="D8" i="3"/>
</calcChain>
</file>

<file path=xl/sharedStrings.xml><?xml version="1.0" encoding="utf-8"?>
<sst xmlns="http://schemas.openxmlformats.org/spreadsheetml/2006/main" count="59" uniqueCount="53">
  <si>
    <t>Orange CI</t>
  </si>
  <si>
    <t>MTN CI</t>
  </si>
  <si>
    <r>
      <t>NB</t>
    </r>
    <r>
      <rPr>
        <i/>
        <sz val="14"/>
        <color rgb="FF444444"/>
        <rFont val="Times New Roman"/>
        <family val="1"/>
      </rPr>
      <t> : Les recettes sur le mobile money déclarés par ORANGE CI proviennent de la seule utilisation de son infrastructure télécom pour fournir les services financiers mobiles</t>
    </r>
  </si>
  <si>
    <t>Pourcentages</t>
  </si>
  <si>
    <t>Plus de 20</t>
  </si>
  <si>
    <t>Entre 15 et 20</t>
  </si>
  <si>
    <t>Entre 10 et 15</t>
  </si>
  <si>
    <t>Nombres d'employés</t>
  </si>
  <si>
    <t>Entre 5 et 10 employés</t>
  </si>
  <si>
    <t>Chiffres d'affaires annuel</t>
  </si>
  <si>
    <t>Plus de 10M FCFA HT</t>
  </si>
  <si>
    <t>Entre 5M et 10M FCFA HT</t>
  </si>
  <si>
    <t>Entre 3M et 5M FCFA HT</t>
  </si>
  <si>
    <t>Entre 1M et 3M FCFA HT</t>
  </si>
  <si>
    <t>Capital Initial</t>
  </si>
  <si>
    <t>Fonds propres</t>
  </si>
  <si>
    <t>Prêt Bancaire</t>
  </si>
  <si>
    <t>Fonds d'investissement</t>
  </si>
  <si>
    <t>Prêt familial</t>
  </si>
  <si>
    <t>Secteur d'activité</t>
  </si>
  <si>
    <t>Secteur agricole</t>
  </si>
  <si>
    <t>Transfert d'argent</t>
  </si>
  <si>
    <t>E-commerce</t>
  </si>
  <si>
    <t>Secteur d'activité de la clientèle</t>
  </si>
  <si>
    <t>Secteurs informel et formel</t>
  </si>
  <si>
    <t>Secteur informel</t>
  </si>
  <si>
    <t>Secteur formel</t>
  </si>
  <si>
    <t>Association des Fintechs</t>
  </si>
  <si>
    <t>Ont connaissance d'une association de Fintechs</t>
  </si>
  <si>
    <t>Ont connaissance de L'Africa Fintech Forum (AFF)</t>
  </si>
  <si>
    <t>Collaboration avec les Opérateurs de Téléphonie Mobiles</t>
  </si>
  <si>
    <t>Bonne</t>
  </si>
  <si>
    <t>Collaboration avec les Banques</t>
  </si>
  <si>
    <t>Moyenne</t>
  </si>
  <si>
    <t>Difficile</t>
  </si>
  <si>
    <t>Dates</t>
  </si>
  <si>
    <t>Opérateurs</t>
  </si>
  <si>
    <t>Recettes Mobile Money</t>
  </si>
  <si>
    <t>MOOV CI</t>
  </si>
  <si>
    <t>Recettes Internet Mobile</t>
  </si>
  <si>
    <t>Sondage de 14 Finetchs en Côte d'Ivoire</t>
  </si>
  <si>
    <t>UTILISATEURS D'INTERNET</t>
  </si>
  <si>
    <t>UTILISATEURS DE SMARTPHONES</t>
  </si>
  <si>
    <t xml:space="preserve"> 2 023 </t>
  </si>
  <si>
    <t xml:space="preserve"> 2 024 </t>
  </si>
  <si>
    <t>POPULATION TOTALE</t>
  </si>
  <si>
    <t>COMPTES MOBILE MONEY</t>
  </si>
  <si>
    <t>TRANSFERT D'ARGENT / MOBILE MONEY</t>
  </si>
  <si>
    <t>PAIMENTS DIGITAUX</t>
  </si>
  <si>
    <t>COÛT INTERNET (1GIGA OCTET EN USD)</t>
  </si>
  <si>
    <t>COMPTE BANCAIRES</t>
  </si>
  <si>
    <t>REGLEMENT FACTURE / MOBILE MONEY</t>
  </si>
  <si>
    <r>
      <rPr>
        <b/>
        <u/>
        <sz val="9"/>
        <color theme="1"/>
        <rFont val="Calibri"/>
        <family val="2"/>
        <scheme val="minor"/>
      </rPr>
      <t>Source</t>
    </r>
    <r>
      <rPr>
        <sz val="9"/>
        <color theme="1"/>
        <rFont val="Calibri"/>
        <family val="2"/>
        <scheme val="minor"/>
      </rPr>
      <t xml:space="preserve"> : </t>
    </r>
    <r>
      <rPr>
        <i/>
        <sz val="9"/>
        <color theme="1"/>
        <rFont val="Calibri"/>
        <family val="2"/>
        <scheme val="minor"/>
      </rPr>
      <t>Datareportal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</si>
</sst>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64" formatCode="#,##0.00_ ;\-#,##0.00\ 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i/>
      <sz val="14"/>
      <color rgb="FFFF0000"/>
      <name val="Times New Roman"/>
      <family val="1"/>
    </font>
    <font>
      <i/>
      <sz val="14"/>
      <color rgb="FF444444"/>
      <name val="Times New Roman"/>
      <family val="1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9"/>
      <color theme="1"/>
      <name val="Calibri"/>
      <family val="2"/>
      <scheme val="minor"/>
    </font>
    <font>
      <b/>
      <u/>
      <sz val="9"/>
      <color theme="1"/>
      <name val="Calibri"/>
      <family val="2"/>
      <scheme val="minor"/>
    </font>
    <font>
      <i/>
      <sz val="9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/>
        <bgColor theme="8"/>
      </patternFill>
    </fill>
  </fills>
  <borders count="4">
    <border>
      <left/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</borders>
  <cellStyleXfs count="3">
    <xf numFmtId="0" fontId="0" fillId="0" borderId="0"/>
    <xf numFmtId="41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2">
    <xf numFmtId="0" fontId="0" fillId="0" borderId="0" xfId="0"/>
    <xf numFmtId="0" fontId="2" fillId="0" borderId="0" xfId="0" applyFont="1"/>
    <xf numFmtId="0" fontId="3" fillId="0" borderId="0" xfId="0" applyFont="1"/>
    <xf numFmtId="41" fontId="2" fillId="0" borderId="0" xfId="1" applyFont="1"/>
    <xf numFmtId="0" fontId="4" fillId="0" borderId="0" xfId="0" applyFont="1" applyAlignment="1">
      <alignment wrapText="1"/>
    </xf>
    <xf numFmtId="9" fontId="0" fillId="0" borderId="0" xfId="0" applyNumberFormat="1"/>
    <xf numFmtId="10" fontId="0" fillId="0" borderId="0" xfId="0" applyNumberFormat="1"/>
    <xf numFmtId="0" fontId="0" fillId="0" borderId="0" xfId="0" applyAlignment="1">
      <alignment wrapText="1"/>
    </xf>
    <xf numFmtId="0" fontId="6" fillId="0" borderId="0" xfId="0" applyFont="1"/>
    <xf numFmtId="41" fontId="0" fillId="0" borderId="0" xfId="0" applyNumberFormat="1"/>
    <xf numFmtId="0" fontId="6" fillId="0" borderId="0" xfId="0" applyFont="1" applyAlignment="1">
      <alignment wrapText="1"/>
    </xf>
    <xf numFmtId="0" fontId="7" fillId="2" borderId="0" xfId="0" applyFont="1" applyFill="1"/>
    <xf numFmtId="0" fontId="0" fillId="0" borderId="0" xfId="0" applyAlignment="1">
      <alignment vertical="center"/>
    </xf>
    <xf numFmtId="0" fontId="10" fillId="0" borderId="2" xfId="0" applyFont="1" applyBorder="1" applyAlignment="1">
      <alignment horizontal="left" vertical="center" wrapText="1"/>
    </xf>
    <xf numFmtId="41" fontId="9" fillId="0" borderId="1" xfId="1" applyFont="1" applyBorder="1" applyAlignment="1">
      <alignment horizontal="left" vertical="center"/>
    </xf>
    <xf numFmtId="9" fontId="11" fillId="0" borderId="1" xfId="2" applyFont="1" applyBorder="1" applyAlignment="1">
      <alignment vertical="center"/>
    </xf>
    <xf numFmtId="0" fontId="10" fillId="0" borderId="1" xfId="0" applyFont="1" applyBorder="1" applyAlignment="1">
      <alignment horizontal="left" vertical="center" wrapText="1"/>
    </xf>
    <xf numFmtId="164" fontId="9" fillId="0" borderId="1" xfId="1" applyNumberFormat="1" applyFont="1" applyBorder="1" applyAlignment="1">
      <alignment horizontal="right" vertical="center"/>
    </xf>
    <xf numFmtId="0" fontId="12" fillId="0" borderId="0" xfId="0" applyFont="1" applyAlignment="1">
      <alignment wrapText="1"/>
    </xf>
    <xf numFmtId="0" fontId="7" fillId="4" borderId="0" xfId="0" applyFont="1" applyFill="1" applyAlignment="1">
      <alignment horizontal="left" vertical="center" wrapText="1"/>
    </xf>
    <xf numFmtId="0" fontId="7" fillId="4" borderId="3" xfId="1" applyNumberFormat="1" applyFont="1" applyFill="1" applyBorder="1" applyAlignment="1">
      <alignment horizontal="right" vertical="center"/>
    </xf>
    <xf numFmtId="0" fontId="8" fillId="3" borderId="0" xfId="0" applyFont="1" applyFill="1" applyAlignment="1">
      <alignment horizontal="center"/>
    </xf>
  </cellXfs>
  <cellStyles count="3">
    <cellStyle name="Milliers [0]" xfId="1" builtinId="6"/>
    <cellStyle name="Normal" xfId="0" builtinId="0"/>
    <cellStyle name="Pourcentage" xfId="2" builtinId="5"/>
  </cellStyles>
  <dxfs count="7"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</dxf>
    <dxf>
      <numFmt numFmtId="14" formatCode="0.00%"/>
    </dxf>
    <dxf>
      <numFmt numFmtId="33" formatCode="_-* #,##0_-;\-* #,##0_-;_-* &quot;-&quot;_-;_-@_-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4B23014-B167-43CB-A8BD-2A07038A4277}" name="Tableau1" displayName="Tableau1" ref="A1:D7" totalsRowShown="0" headerRowDxfId="0">
  <autoFilter ref="A1:D7" xr:uid="{F4B23014-B167-43CB-A8BD-2A07038A4277}"/>
  <tableColumns count="4">
    <tableColumn id="1" xr3:uid="{32E9E109-038D-45BE-B836-13C5DC59C6D0}" name="Dates" dataDxfId="4"/>
    <tableColumn id="2" xr3:uid="{4650735B-C31D-4A00-900D-80B514A797B2}" name="Opérateurs" dataDxfId="3"/>
    <tableColumn id="3" xr3:uid="{77E9E7A5-E920-4894-A798-4F577ECD7BBA}" name="Recettes Mobile Money" dataDxfId="2" dataCellStyle="Milliers [0]"/>
    <tableColumn id="4" xr3:uid="{760B97DC-93FE-48A0-B609-9446A3C76337}" name="Recettes Internet Mobile" dataDxfId="1" dataCellStyle="Milliers [0]"/>
  </tableColumns>
  <tableStyleInfo name="TableStyleLight14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83DF822B-2E9D-4632-BF07-2CD243F6B5EB}" name="Tableau2" displayName="Tableau2" ref="A2:B42" totalsRowShown="0">
  <autoFilter ref="A2:B42" xr:uid="{83DF822B-2E9D-4632-BF07-2CD243F6B5EB}"/>
  <tableColumns count="2">
    <tableColumn id="1" xr3:uid="{40E5E16F-53E3-45B7-B409-EF1D1C8CACE3}" name="Nombres d'employés"/>
    <tableColumn id="2" xr3:uid="{2C7527AE-DFDF-45B3-8B5C-F2586EA771A0}" name="Pourcentages" dataDxfId="5"/>
  </tableColumns>
  <tableStyleInfo name="TableStyleLight10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4"/>
  <sheetViews>
    <sheetView workbookViewId="0">
      <selection sqref="A1:D7"/>
    </sheetView>
  </sheetViews>
  <sheetFormatPr baseColWidth="10" defaultColWidth="8.88671875" defaultRowHeight="14.4" x14ac:dyDescent="0.3"/>
  <cols>
    <col min="2" max="2" width="36.21875" bestFit="1" customWidth="1"/>
    <col min="3" max="3" width="28.33203125" customWidth="1"/>
    <col min="4" max="4" width="29.5546875" customWidth="1"/>
    <col min="5" max="5" width="36.21875" customWidth="1"/>
    <col min="6" max="6" width="19.5546875" bestFit="1" customWidth="1"/>
    <col min="7" max="7" width="16.21875" bestFit="1" customWidth="1"/>
    <col min="8" max="8" width="25.5546875" bestFit="1" customWidth="1"/>
    <col min="9" max="9" width="24.77734375" bestFit="1" customWidth="1"/>
    <col min="10" max="10" width="17" bestFit="1" customWidth="1"/>
    <col min="11" max="11" width="16.77734375" bestFit="1" customWidth="1"/>
    <col min="12" max="14" width="14.6640625" bestFit="1" customWidth="1"/>
    <col min="15" max="15" width="16.77734375" bestFit="1" customWidth="1"/>
    <col min="16" max="16" width="14.6640625" bestFit="1" customWidth="1"/>
    <col min="17" max="17" width="15.5546875" bestFit="1" customWidth="1"/>
  </cols>
  <sheetData>
    <row r="1" spans="1:5" ht="18" x14ac:dyDescent="0.35">
      <c r="A1" s="1" t="s">
        <v>35</v>
      </c>
      <c r="B1" s="2" t="s">
        <v>36</v>
      </c>
      <c r="C1" s="2" t="s">
        <v>37</v>
      </c>
      <c r="D1" s="2" t="s">
        <v>39</v>
      </c>
      <c r="E1" s="2"/>
    </row>
    <row r="2" spans="1:5" ht="18" x14ac:dyDescent="0.35">
      <c r="A2" s="1">
        <v>2022</v>
      </c>
      <c r="B2" s="2" t="s">
        <v>0</v>
      </c>
      <c r="C2" s="3">
        <v>2516639867</v>
      </c>
      <c r="D2" s="3">
        <v>51381444231</v>
      </c>
      <c r="E2" s="9"/>
    </row>
    <row r="3" spans="1:5" ht="18" x14ac:dyDescent="0.35">
      <c r="A3" s="1">
        <v>2022</v>
      </c>
      <c r="B3" s="2" t="s">
        <v>1</v>
      </c>
      <c r="C3" s="3">
        <v>5852674281</v>
      </c>
      <c r="D3" s="3">
        <v>25298326647</v>
      </c>
      <c r="E3" s="9"/>
    </row>
    <row r="4" spans="1:5" ht="18" x14ac:dyDescent="0.35">
      <c r="A4" s="1">
        <v>2022</v>
      </c>
      <c r="B4" s="2" t="s">
        <v>38</v>
      </c>
      <c r="C4" s="3">
        <v>1973201253</v>
      </c>
      <c r="D4" s="3">
        <v>21386404134</v>
      </c>
      <c r="E4" s="9"/>
    </row>
    <row r="5" spans="1:5" ht="18" x14ac:dyDescent="0.35">
      <c r="A5" s="1">
        <v>2023</v>
      </c>
      <c r="B5" s="2" t="s">
        <v>0</v>
      </c>
      <c r="C5" s="3">
        <v>2774609271</v>
      </c>
      <c r="D5" s="3">
        <v>56303689178</v>
      </c>
    </row>
    <row r="6" spans="1:5" ht="18" x14ac:dyDescent="0.35">
      <c r="A6" s="1">
        <v>2023</v>
      </c>
      <c r="B6" s="2" t="s">
        <v>1</v>
      </c>
      <c r="C6" s="3">
        <v>7330334177</v>
      </c>
      <c r="D6" s="3">
        <v>25312065608</v>
      </c>
    </row>
    <row r="7" spans="1:5" ht="18" x14ac:dyDescent="0.35">
      <c r="A7" s="1">
        <v>2023</v>
      </c>
      <c r="B7" s="2" t="s">
        <v>38</v>
      </c>
      <c r="C7" s="3">
        <v>1607450308</v>
      </c>
      <c r="D7" s="3">
        <v>24379357944</v>
      </c>
    </row>
    <row r="14" spans="1:5" ht="108" x14ac:dyDescent="0.35">
      <c r="B14" s="4" t="s">
        <v>2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98EA8B-11F0-49D4-A054-EEE099373EBE}">
  <dimension ref="A1:B43"/>
  <sheetViews>
    <sheetView topLeftCell="A39" workbookViewId="0">
      <selection activeCell="E10" sqref="E10"/>
    </sheetView>
  </sheetViews>
  <sheetFormatPr baseColWidth="10" defaultRowHeight="14.4" x14ac:dyDescent="0.3"/>
  <cols>
    <col min="1" max="1" width="28.33203125" customWidth="1"/>
    <col min="2" max="2" width="17.44140625" bestFit="1" customWidth="1"/>
  </cols>
  <sheetData>
    <row r="1" spans="1:2" ht="15.6" x14ac:dyDescent="0.3">
      <c r="A1" s="21" t="s">
        <v>40</v>
      </c>
      <c r="B1" s="21"/>
    </row>
    <row r="2" spans="1:2" x14ac:dyDescent="0.3">
      <c r="A2" s="11" t="s">
        <v>7</v>
      </c>
      <c r="B2" t="s">
        <v>3</v>
      </c>
    </row>
    <row r="3" spans="1:2" x14ac:dyDescent="0.3">
      <c r="A3" t="s">
        <v>4</v>
      </c>
      <c r="B3" s="6">
        <v>0.35699999999999998</v>
      </c>
    </row>
    <row r="4" spans="1:2" x14ac:dyDescent="0.3">
      <c r="A4" t="s">
        <v>5</v>
      </c>
      <c r="B4" s="6">
        <v>0.214</v>
      </c>
    </row>
    <row r="5" spans="1:2" x14ac:dyDescent="0.3">
      <c r="A5" t="s">
        <v>6</v>
      </c>
      <c r="B5" s="6">
        <v>0.14299999999999999</v>
      </c>
    </row>
    <row r="6" spans="1:2" x14ac:dyDescent="0.3">
      <c r="A6" t="s">
        <v>8</v>
      </c>
      <c r="B6" s="6">
        <v>0.28599999999999998</v>
      </c>
    </row>
    <row r="7" spans="1:2" x14ac:dyDescent="0.3">
      <c r="B7" s="5"/>
    </row>
    <row r="8" spans="1:2" x14ac:dyDescent="0.3">
      <c r="A8" s="8" t="s">
        <v>9</v>
      </c>
    </row>
    <row r="9" spans="1:2" x14ac:dyDescent="0.3">
      <c r="A9" t="s">
        <v>10</v>
      </c>
      <c r="B9" s="6">
        <v>0.71399999999999997</v>
      </c>
    </row>
    <row r="10" spans="1:2" x14ac:dyDescent="0.3">
      <c r="A10" t="s">
        <v>11</v>
      </c>
      <c r="B10" s="6">
        <v>0.14399999999999999</v>
      </c>
    </row>
    <row r="11" spans="1:2" x14ac:dyDescent="0.3">
      <c r="A11" t="s">
        <v>12</v>
      </c>
      <c r="B11" s="6">
        <v>7.0999999999999994E-2</v>
      </c>
    </row>
    <row r="12" spans="1:2" x14ac:dyDescent="0.3">
      <c r="A12" t="s">
        <v>13</v>
      </c>
      <c r="B12" s="6">
        <v>7.0999999999999994E-2</v>
      </c>
    </row>
    <row r="13" spans="1:2" x14ac:dyDescent="0.3">
      <c r="B13" s="6"/>
    </row>
    <row r="14" spans="1:2" x14ac:dyDescent="0.3">
      <c r="A14" s="8" t="s">
        <v>14</v>
      </c>
    </row>
    <row r="15" spans="1:2" x14ac:dyDescent="0.3">
      <c r="A15" t="s">
        <v>15</v>
      </c>
      <c r="B15" s="5">
        <v>0.95</v>
      </c>
    </row>
    <row r="16" spans="1:2" x14ac:dyDescent="0.3">
      <c r="A16" t="s">
        <v>16</v>
      </c>
      <c r="B16" s="5">
        <v>0</v>
      </c>
    </row>
    <row r="17" spans="1:2" x14ac:dyDescent="0.3">
      <c r="A17" t="s">
        <v>17</v>
      </c>
      <c r="B17" s="5">
        <v>0</v>
      </c>
    </row>
    <row r="18" spans="1:2" x14ac:dyDescent="0.3">
      <c r="A18" t="s">
        <v>18</v>
      </c>
      <c r="B18" s="5">
        <v>0.05</v>
      </c>
    </row>
    <row r="19" spans="1:2" x14ac:dyDescent="0.3">
      <c r="B19" s="5"/>
    </row>
    <row r="20" spans="1:2" x14ac:dyDescent="0.3">
      <c r="A20" s="8" t="s">
        <v>19</v>
      </c>
    </row>
    <row r="21" spans="1:2" x14ac:dyDescent="0.3">
      <c r="A21" t="s">
        <v>20</v>
      </c>
      <c r="B21" s="5">
        <v>0.36</v>
      </c>
    </row>
    <row r="22" spans="1:2" x14ac:dyDescent="0.3">
      <c r="A22" t="s">
        <v>21</v>
      </c>
      <c r="B22" s="5">
        <v>0.79</v>
      </c>
    </row>
    <row r="23" spans="1:2" x14ac:dyDescent="0.3">
      <c r="A23" t="s">
        <v>22</v>
      </c>
      <c r="B23" s="5">
        <v>0.56999999999999995</v>
      </c>
    </row>
    <row r="24" spans="1:2" x14ac:dyDescent="0.3">
      <c r="B24" s="5">
        <f>SUM(B21:B23)</f>
        <v>1.7199999999999998</v>
      </c>
    </row>
    <row r="25" spans="1:2" x14ac:dyDescent="0.3">
      <c r="A25" s="8" t="s">
        <v>23</v>
      </c>
    </row>
    <row r="26" spans="1:2" x14ac:dyDescent="0.3">
      <c r="A26" t="s">
        <v>24</v>
      </c>
      <c r="B26" s="5">
        <v>0.5</v>
      </c>
    </row>
    <row r="27" spans="1:2" x14ac:dyDescent="0.3">
      <c r="A27" t="s">
        <v>25</v>
      </c>
      <c r="B27" s="6">
        <v>0.214</v>
      </c>
    </row>
    <row r="28" spans="1:2" x14ac:dyDescent="0.3">
      <c r="A28" t="s">
        <v>26</v>
      </c>
      <c r="B28" s="6">
        <v>0.28599999999999998</v>
      </c>
    </row>
    <row r="29" spans="1:2" x14ac:dyDescent="0.3">
      <c r="B29" s="5"/>
    </row>
    <row r="30" spans="1:2" x14ac:dyDescent="0.3">
      <c r="A30" s="8" t="s">
        <v>27</v>
      </c>
    </row>
    <row r="31" spans="1:2" ht="28.8" x14ac:dyDescent="0.3">
      <c r="A31" s="7" t="s">
        <v>28</v>
      </c>
      <c r="B31" s="6">
        <v>0.65700000000000003</v>
      </c>
    </row>
    <row r="32" spans="1:2" ht="28.8" x14ac:dyDescent="0.3">
      <c r="A32" s="7" t="s">
        <v>29</v>
      </c>
      <c r="B32" s="5">
        <v>0.34300000000000003</v>
      </c>
    </row>
    <row r="33" spans="1:2" x14ac:dyDescent="0.3">
      <c r="B33" s="6"/>
    </row>
    <row r="34" spans="1:2" ht="43.2" x14ac:dyDescent="0.3">
      <c r="A34" s="10" t="s">
        <v>30</v>
      </c>
    </row>
    <row r="35" spans="1:2" x14ac:dyDescent="0.3">
      <c r="A35" t="s">
        <v>34</v>
      </c>
      <c r="B35" s="6">
        <v>0.38700000000000001</v>
      </c>
    </row>
    <row r="36" spans="1:2" x14ac:dyDescent="0.3">
      <c r="A36" t="s">
        <v>31</v>
      </c>
      <c r="B36" s="6">
        <v>0.30099999999999999</v>
      </c>
    </row>
    <row r="37" spans="1:2" x14ac:dyDescent="0.3">
      <c r="A37" t="s">
        <v>33</v>
      </c>
      <c r="B37" s="6">
        <v>0.312</v>
      </c>
    </row>
    <row r="38" spans="1:2" x14ac:dyDescent="0.3">
      <c r="B38" s="6"/>
    </row>
    <row r="39" spans="1:2" x14ac:dyDescent="0.3">
      <c r="A39" s="8" t="s">
        <v>32</v>
      </c>
    </row>
    <row r="40" spans="1:2" x14ac:dyDescent="0.3">
      <c r="A40" t="s">
        <v>33</v>
      </c>
      <c r="B40" s="6">
        <v>0.42899999999999999</v>
      </c>
    </row>
    <row r="41" spans="1:2" x14ac:dyDescent="0.3">
      <c r="A41" t="s">
        <v>31</v>
      </c>
      <c r="B41" s="6">
        <v>0.33600000000000002</v>
      </c>
    </row>
    <row r="42" spans="1:2" x14ac:dyDescent="0.3">
      <c r="A42" t="s">
        <v>34</v>
      </c>
      <c r="B42" s="6">
        <v>0.23499999999999999</v>
      </c>
    </row>
    <row r="43" spans="1:2" x14ac:dyDescent="0.3">
      <c r="B43" s="6"/>
    </row>
  </sheetData>
  <mergeCells count="1">
    <mergeCell ref="A1:B1"/>
  </mergeCells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1819CB-CB19-438B-B128-9F08C44130DE}">
  <dimension ref="A1:D11"/>
  <sheetViews>
    <sheetView showGridLines="0" tabSelected="1" workbookViewId="0">
      <selection activeCell="E8" sqref="E8"/>
    </sheetView>
  </sheetViews>
  <sheetFormatPr baseColWidth="10" defaultRowHeight="14.4" x14ac:dyDescent="0.3"/>
  <cols>
    <col min="1" max="1" width="23.21875" style="7" customWidth="1"/>
    <col min="2" max="3" width="11" bestFit="1" customWidth="1"/>
    <col min="4" max="4" width="6.44140625" style="12" customWidth="1"/>
    <col min="5" max="5" width="36.77734375" bestFit="1" customWidth="1"/>
    <col min="6" max="6" width="33.33203125" bestFit="1" customWidth="1"/>
    <col min="7" max="7" width="32.21875" bestFit="1" customWidth="1"/>
    <col min="8" max="8" width="25.77734375" bestFit="1" customWidth="1"/>
    <col min="9" max="9" width="39.6640625" bestFit="1" customWidth="1"/>
    <col min="10" max="10" width="25" bestFit="1" customWidth="1"/>
  </cols>
  <sheetData>
    <row r="1" spans="1:4" x14ac:dyDescent="0.3">
      <c r="A1" s="19"/>
      <c r="B1" s="20" t="s">
        <v>43</v>
      </c>
      <c r="C1" s="20" t="s">
        <v>44</v>
      </c>
    </row>
    <row r="2" spans="1:4" x14ac:dyDescent="0.3">
      <c r="A2" s="13" t="s">
        <v>45</v>
      </c>
      <c r="B2" s="14">
        <v>28500000</v>
      </c>
      <c r="C2" s="14">
        <v>31500000</v>
      </c>
      <c r="D2" s="15">
        <f>+(C2-B2)/B2</f>
        <v>0.10526315789473684</v>
      </c>
    </row>
    <row r="3" spans="1:4" ht="27.6" x14ac:dyDescent="0.3">
      <c r="A3" s="16" t="s">
        <v>42</v>
      </c>
      <c r="B3" s="14">
        <v>42900000</v>
      </c>
      <c r="C3" s="14">
        <v>43590000</v>
      </c>
      <c r="D3" s="15">
        <f t="shared" ref="D3" si="0">+(C3-B3)/B3</f>
        <v>1.6083916083916083E-2</v>
      </c>
    </row>
    <row r="4" spans="1:4" x14ac:dyDescent="0.3">
      <c r="A4" s="16" t="s">
        <v>41</v>
      </c>
      <c r="B4" s="14">
        <v>11000000</v>
      </c>
      <c r="C4" s="14">
        <v>11230000</v>
      </c>
      <c r="D4" s="15">
        <f>+(C4-B4)/B4</f>
        <v>2.0909090909090908E-2</v>
      </c>
    </row>
    <row r="5" spans="1:4" ht="27.6" x14ac:dyDescent="0.3">
      <c r="A5" s="16" t="s">
        <v>49</v>
      </c>
      <c r="B5" s="17">
        <v>3.06</v>
      </c>
      <c r="C5" s="17">
        <v>1.18</v>
      </c>
      <c r="D5" s="15">
        <f t="shared" ref="D5:D6" si="1">+(C5-B5)/B5</f>
        <v>-0.6143790849673203</v>
      </c>
    </row>
    <row r="6" spans="1:4" x14ac:dyDescent="0.3">
      <c r="A6" s="16" t="s">
        <v>50</v>
      </c>
      <c r="B6" s="14">
        <f>(20.6/100)*B2</f>
        <v>5871000.0000000009</v>
      </c>
      <c r="C6" s="14">
        <f>(20.6/100)*C2</f>
        <v>6489000.0000000009</v>
      </c>
      <c r="D6" s="15">
        <f t="shared" si="1"/>
        <v>0.10526315789473682</v>
      </c>
    </row>
    <row r="7" spans="1:4" x14ac:dyDescent="0.3">
      <c r="A7" s="16" t="s">
        <v>46</v>
      </c>
      <c r="B7" s="14">
        <f>40.4/100*B2</f>
        <v>11514000</v>
      </c>
      <c r="C7" s="14">
        <f>40.4/100*C2</f>
        <v>12725999.999999998</v>
      </c>
      <c r="D7" s="15">
        <f t="shared" ref="D7:D10" si="2">+(C7-B7)/B7</f>
        <v>0.10526315789473668</v>
      </c>
    </row>
    <row r="8" spans="1:4" ht="27.6" x14ac:dyDescent="0.3">
      <c r="A8" s="16" t="s">
        <v>47</v>
      </c>
      <c r="B8" s="14">
        <f>25.7/100*B2</f>
        <v>7324500</v>
      </c>
      <c r="C8" s="14">
        <f>25.7/100*C2</f>
        <v>8095500</v>
      </c>
      <c r="D8" s="15">
        <f t="shared" si="2"/>
        <v>0.10526315789473684</v>
      </c>
    </row>
    <row r="9" spans="1:4" ht="27.6" x14ac:dyDescent="0.3">
      <c r="A9" s="16" t="s">
        <v>51</v>
      </c>
      <c r="B9" s="14">
        <f>19.1/100*B2</f>
        <v>5443500</v>
      </c>
      <c r="C9" s="14">
        <f>19.1/100*C2</f>
        <v>6016500</v>
      </c>
      <c r="D9" s="15">
        <f t="shared" si="2"/>
        <v>0.10526315789473684</v>
      </c>
    </row>
    <row r="10" spans="1:4" x14ac:dyDescent="0.3">
      <c r="A10" s="16" t="s">
        <v>48</v>
      </c>
      <c r="B10" s="14">
        <f>45.9/100*B2</f>
        <v>13081499.999999998</v>
      </c>
      <c r="C10" s="14">
        <f>45.9/100*C2</f>
        <v>14458499.999999998</v>
      </c>
      <c r="D10" s="15">
        <f t="shared" si="2"/>
        <v>0.10526315789473686</v>
      </c>
    </row>
    <row r="11" spans="1:4" x14ac:dyDescent="0.3">
      <c r="A11" s="18" t="s">
        <v>52</v>
      </c>
    </row>
  </sheetData>
  <pageMargins left="0.7" right="0.7" top="0.75" bottom="0.75" header="0.3" footer="0.3"/>
  <pageSetup paperSize="9" orientation="portrait" r:id="rId1"/>
  <ignoredErrors>
    <ignoredError sqref="B1:C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Cyriaque Jean</dc:creator>
  <cp:lastModifiedBy>Cyriaque Jean</cp:lastModifiedBy>
  <dcterms:created xsi:type="dcterms:W3CDTF">2015-06-05T18:19:34Z</dcterms:created>
  <dcterms:modified xsi:type="dcterms:W3CDTF">2025-03-21T05:24:31Z</dcterms:modified>
</cp:coreProperties>
</file>